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2" i="1"/>
  <c r="B24" s="1"/>
  <c r="B27" s="1"/>
  <c r="H23"/>
  <c r="G23"/>
  <c r="F23"/>
  <c r="A44"/>
  <c r="A43"/>
  <c r="A41"/>
  <c r="A37"/>
  <c r="B36"/>
  <c r="B43" s="1"/>
  <c r="A36"/>
  <c r="B15"/>
  <c r="B4"/>
  <c r="B14" s="1"/>
  <c r="B8" l="1"/>
  <c r="B10" s="1"/>
  <c r="B17"/>
  <c r="B35" s="1"/>
  <c r="B29"/>
  <c r="B30" s="1"/>
  <c r="B41" l="1"/>
  <c r="B37"/>
  <c r="G24" s="1"/>
  <c r="G25" s="1"/>
  <c r="B31"/>
  <c r="F24" s="1"/>
  <c r="B42" l="1"/>
  <c r="B44"/>
  <c r="B45" l="1"/>
  <c r="H24" s="1"/>
  <c r="H25" s="1"/>
</calcChain>
</file>

<file path=xl/sharedStrings.xml><?xml version="1.0" encoding="utf-8"?>
<sst xmlns="http://schemas.openxmlformats.org/spreadsheetml/2006/main" count="30" uniqueCount="28">
  <si>
    <t>Annual Allowance</t>
  </si>
  <si>
    <t>Employer Contribution</t>
  </si>
  <si>
    <t>Excess Contribution</t>
  </si>
  <si>
    <t>Excess Contribution Tax</t>
  </si>
  <si>
    <t>'Net' Value</t>
  </si>
  <si>
    <t>Total Growth</t>
  </si>
  <si>
    <t>Future Value</t>
  </si>
  <si>
    <t>Benefits</t>
  </si>
  <si>
    <t>PCLS</t>
  </si>
  <si>
    <t>Income Tax Rate</t>
  </si>
  <si>
    <t>Net Income</t>
  </si>
  <si>
    <t>FUTURE PENSION</t>
  </si>
  <si>
    <t>FUTURE NON PENSION</t>
  </si>
  <si>
    <t>Marginal Tax Rate</t>
  </si>
  <si>
    <t>Initial Investment</t>
  </si>
  <si>
    <t>Salary Alternative</t>
  </si>
  <si>
    <t>ER NIC Rate</t>
  </si>
  <si>
    <t>Gross Salary</t>
  </si>
  <si>
    <t>EE Income Tax Rate</t>
  </si>
  <si>
    <t>EE NIC Rate</t>
  </si>
  <si>
    <t>EE Net Income</t>
  </si>
  <si>
    <t>Effective Total</t>
  </si>
  <si>
    <t>FUTURE NON PENSION (VCT/EIS)</t>
  </si>
  <si>
    <t>VCT/EIS Relief</t>
  </si>
  <si>
    <t>Current Excess Pension</t>
  </si>
  <si>
    <t>Gain</t>
  </si>
  <si>
    <t>92% Growth Rate</t>
  </si>
  <si>
    <t>152% Growth Rate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</si>
</sst>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9" fontId="0" fillId="0" borderId="0" xfId="1" applyFont="1"/>
    <xf numFmtId="10" fontId="0" fillId="0" borderId="0" xfId="1" applyNumberFormat="1" applyFont="1"/>
    <xf numFmtId="0" fontId="0" fillId="0" borderId="0" xfId="0" quotePrefix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workbookViewId="0">
      <selection activeCell="G27" sqref="G27"/>
    </sheetView>
  </sheetViews>
  <sheetFormatPr defaultRowHeight="15"/>
  <cols>
    <col min="1" max="1" width="22.28515625" bestFit="1" customWidth="1"/>
    <col min="2" max="2" width="10.140625" style="1" bestFit="1" customWidth="1"/>
    <col min="6" max="6" width="16.28515625" bestFit="1" customWidth="1"/>
    <col min="7" max="7" width="21.140625" bestFit="1" customWidth="1"/>
    <col min="8" max="8" width="30.28515625" bestFit="1" customWidth="1"/>
  </cols>
  <sheetData>
    <row r="1" spans="1:2">
      <c r="A1" t="s">
        <v>0</v>
      </c>
      <c r="B1" s="1">
        <v>10000</v>
      </c>
    </row>
    <row r="2" spans="1:2">
      <c r="A2" t="s">
        <v>1</v>
      </c>
      <c r="B2" s="1">
        <v>35000</v>
      </c>
    </row>
    <row r="4" spans="1:2">
      <c r="A4" t="s">
        <v>2</v>
      </c>
      <c r="B4" s="1">
        <f>B2-B1</f>
        <v>25000</v>
      </c>
    </row>
    <row r="6" spans="1:2">
      <c r="A6" t="s">
        <v>13</v>
      </c>
      <c r="B6" s="3">
        <v>0.45</v>
      </c>
    </row>
    <row r="8" spans="1:2">
      <c r="A8" t="s">
        <v>3</v>
      </c>
      <c r="B8" s="1">
        <f>SUM(B6*B4)</f>
        <v>11250</v>
      </c>
    </row>
    <row r="10" spans="1:2">
      <c r="A10" s="4" t="s">
        <v>4</v>
      </c>
      <c r="B10" s="1">
        <f>B2-B8</f>
        <v>23750</v>
      </c>
    </row>
    <row r="12" spans="1:2">
      <c r="A12" t="s">
        <v>15</v>
      </c>
    </row>
    <row r="13" spans="1:2">
      <c r="A13" t="s">
        <v>16</v>
      </c>
      <c r="B13" s="3">
        <v>0.13800000000000001</v>
      </c>
    </row>
    <row r="14" spans="1:2">
      <c r="A14" t="s">
        <v>17</v>
      </c>
      <c r="B14" s="1">
        <f>SUM(B4/(1+B13))</f>
        <v>21968.365553602813</v>
      </c>
    </row>
    <row r="15" spans="1:2">
      <c r="A15" t="s">
        <v>18</v>
      </c>
      <c r="B15" s="3">
        <f>B6</f>
        <v>0.45</v>
      </c>
    </row>
    <row r="16" spans="1:2">
      <c r="A16" t="s">
        <v>19</v>
      </c>
      <c r="B16" s="2">
        <v>0.02</v>
      </c>
    </row>
    <row r="17" spans="1:8">
      <c r="A17" t="s">
        <v>20</v>
      </c>
      <c r="B17" s="1">
        <f>SUM(B14*(1-B15-B16))</f>
        <v>11643.233743409492</v>
      </c>
    </row>
    <row r="21" spans="1:8">
      <c r="A21" s="5" t="s">
        <v>11</v>
      </c>
    </row>
    <row r="22" spans="1:8">
      <c r="A22" t="s">
        <v>24</v>
      </c>
      <c r="B22" s="1">
        <f>B4</f>
        <v>25000</v>
      </c>
    </row>
    <row r="23" spans="1:8">
      <c r="A23" t="s">
        <v>5</v>
      </c>
      <c r="B23" s="2">
        <v>1.5172543135783911</v>
      </c>
      <c r="F23" s="6" t="str">
        <f>A21</f>
        <v>FUTURE PENSION</v>
      </c>
      <c r="G23" s="6" t="str">
        <f>A34</f>
        <v>FUTURE NON PENSION</v>
      </c>
      <c r="H23" s="6" t="str">
        <f>A40</f>
        <v>FUTURE NON PENSION (VCT/EIS)</v>
      </c>
    </row>
    <row r="24" spans="1:8">
      <c r="A24" t="s">
        <v>6</v>
      </c>
      <c r="B24" s="1">
        <f>SUM(B22+(B23*B22))</f>
        <v>62931.357839459779</v>
      </c>
      <c r="F24" s="7">
        <f>B31</f>
        <v>32801.950487621842</v>
      </c>
      <c r="G24" s="7">
        <f>B37</f>
        <v>29308.980364599021</v>
      </c>
      <c r="H24" s="7">
        <f>B45</f>
        <v>32801.950487621871</v>
      </c>
    </row>
    <row r="25" spans="1:8">
      <c r="E25" t="s">
        <v>25</v>
      </c>
      <c r="G25" s="1">
        <f>G24-F24</f>
        <v>-3492.9701230228202</v>
      </c>
      <c r="H25" s="1">
        <f>H24-F24</f>
        <v>0</v>
      </c>
    </row>
    <row r="26" spans="1:8">
      <c r="A26" t="s">
        <v>7</v>
      </c>
    </row>
    <row r="27" spans="1:8">
      <c r="A27" t="s">
        <v>8</v>
      </c>
      <c r="B27" s="1">
        <f>B24*0.25</f>
        <v>15732.839459864945</v>
      </c>
      <c r="G27" t="s">
        <v>26</v>
      </c>
      <c r="H27" t="s">
        <v>27</v>
      </c>
    </row>
    <row r="28" spans="1:8">
      <c r="A28" t="s">
        <v>9</v>
      </c>
      <c r="B28" s="2">
        <v>0.4</v>
      </c>
    </row>
    <row r="29" spans="1:8">
      <c r="A29" t="s">
        <v>10</v>
      </c>
      <c r="B29" s="1">
        <f>SUM(B24*0.75*(1-B28))</f>
        <v>28319.111027756899</v>
      </c>
    </row>
    <row r="30" spans="1:8">
      <c r="A30" t="s">
        <v>6</v>
      </c>
      <c r="B30" s="1">
        <f>B29+B27</f>
        <v>44051.950487621842</v>
      </c>
    </row>
    <row r="31" spans="1:8">
      <c r="A31" t="s">
        <v>21</v>
      </c>
      <c r="B31" s="1">
        <f>B30-B8</f>
        <v>32801.950487621842</v>
      </c>
    </row>
    <row r="34" spans="1:2">
      <c r="A34" s="5" t="s">
        <v>12</v>
      </c>
    </row>
    <row r="35" spans="1:2">
      <c r="A35" t="s">
        <v>14</v>
      </c>
      <c r="B35" s="1">
        <f>B17</f>
        <v>11643.233743409492</v>
      </c>
    </row>
    <row r="36" spans="1:2">
      <c r="A36" t="str">
        <f>A23</f>
        <v>Total Growth</v>
      </c>
      <c r="B36" s="3">
        <f>B23</f>
        <v>1.5172543135783911</v>
      </c>
    </row>
    <row r="37" spans="1:2">
      <c r="A37" t="str">
        <f>A24</f>
        <v>Future Value</v>
      </c>
      <c r="B37" s="1">
        <f>SUM(B35+(B36*B35))</f>
        <v>29308.980364599021</v>
      </c>
    </row>
    <row r="40" spans="1:2">
      <c r="A40" s="5" t="s">
        <v>22</v>
      </c>
    </row>
    <row r="41" spans="1:2">
      <c r="A41" t="str">
        <f>A35</f>
        <v>Initial Investment</v>
      </c>
      <c r="B41" s="1">
        <f>B35</f>
        <v>11643.233743409492</v>
      </c>
    </row>
    <row r="42" spans="1:2">
      <c r="A42" t="s">
        <v>23</v>
      </c>
      <c r="B42" s="1">
        <f>B41*0.3</f>
        <v>3492.9701230228475</v>
      </c>
    </row>
    <row r="43" spans="1:2">
      <c r="A43" t="str">
        <f>A36</f>
        <v>Total Growth</v>
      </c>
      <c r="B43" s="3">
        <f>B36</f>
        <v>1.5172543135783911</v>
      </c>
    </row>
    <row r="44" spans="1:2">
      <c r="A44" t="str">
        <f>A37</f>
        <v>Future Value</v>
      </c>
      <c r="B44" s="1">
        <f>SUM(B41+(B43*B41))</f>
        <v>29308.980364599021</v>
      </c>
    </row>
    <row r="45" spans="1:2">
      <c r="A45" t="s">
        <v>21</v>
      </c>
      <c r="B45" s="1">
        <f>B44+B42</f>
        <v>32801.950487621871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dcterms:created xsi:type="dcterms:W3CDTF">2016-04-13T11:26:50Z</dcterms:created>
  <dcterms:modified xsi:type="dcterms:W3CDTF">2016-04-13T11:59:55Z</dcterms:modified>
</cp:coreProperties>
</file>